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870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<sst xmlns="http://schemas.openxmlformats.org/spreadsheetml/2006/main" count="40" uniqueCount="33">
  <si>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x</t>
  </si>
  <si>
    <t>y</t>
  </si>
  <si>
    <t>MEAN</t>
  </si>
  <si>
    <t>Max</t>
  </si>
  <si>
    <t>Min</t>
  </si>
  <si>
    <t>Distance between pairs of points.</t>
  </si>
  <si>
    <t>Average</t>
  </si>
  <si>
    <t>Length of 10 cells</t>
  </si>
  <si>
    <t>Median</t>
  </si>
  <si>
    <t>Pixels per 50 mm</t>
  </si>
  <si>
    <t>pixels per 10 mm</t>
  </si>
  <si>
    <t>Cell C15</t>
  </si>
  <si>
    <t>Pixels per</t>
  </si>
  <si>
    <t>CELL</t>
  </si>
  <si>
    <t>SIZE mm</t>
  </si>
  <si>
    <t>10 mm</t>
  </si>
  <si>
    <t>Point coordinates</t>
  </si>
  <si>
    <t>For 50 mm long calibration bars mounted on the comb, one pair of x,y coordinates for each bar.</t>
  </si>
  <si>
    <t>mm</t>
  </si>
  <si>
    <t>Row of</t>
  </si>
  <si>
    <t>cells</t>
  </si>
  <si>
    <t>Bottom of comb</t>
  </si>
  <si>
    <t>COMB CELL SIZE MEASUREMENT</t>
  </si>
  <si>
    <t>Operation of this spreadsheet</t>
  </si>
  <si>
    <t>Remove unwanted rows between last data value pair and the statistical results, or add extra rows if there are more than 43 rows of 10 cells measured.</t>
  </si>
  <si>
    <t xml:space="preserve">The first three pairs of points are for the 50 mm calibration bars placed on the comb photographed. </t>
  </si>
  <si>
    <t xml:space="preserve">Import tpsdig data as pairs of points into another blank spreadsheet. </t>
  </si>
  <si>
    <t>Paste tpsdig data from the other spreadsheet into columns B and C of this one.</t>
  </si>
  <si>
    <t>Calibration</t>
  </si>
  <si>
    <t>With caliper</t>
  </si>
  <si>
    <t>Check calibration for each optical setup using engineers' calipers.</t>
  </si>
  <si>
    <t>Comb data</t>
  </si>
  <si>
    <t>Units: pixels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</si>
</sst>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56">
      <selection activeCell="E75" sqref="E75"/>
    </sheetView>
  </sheetViews>
  <sheetFormatPr defaultColWidth="9.140625" defaultRowHeight="12.75"/>
  <cols>
    <col min="4" max="4" width="16.8515625" style="2" customWidth="1"/>
    <col min="5" max="5" width="11.140625" style="2" customWidth="1"/>
    <col min="6" max="6" width="12.140625" style="5" customWidth="1"/>
    <col min="7" max="7" width="9.140625" style="5" customWidth="1"/>
  </cols>
  <sheetData>
    <row r="1" spans="1:3" ht="12.75">
      <c r="A1" s="1" t="s">
        <v>22</v>
      </c>
      <c r="C1" s="2"/>
    </row>
    <row r="2" ht="12.75">
      <c r="C2" s="2"/>
    </row>
    <row r="3" spans="1:3" ht="12.75">
      <c r="A3" s="1" t="s">
        <v>23</v>
      </c>
      <c r="C3" s="2"/>
    </row>
    <row r="4" spans="1:3" ht="12.75">
      <c r="A4" t="s">
        <v>26</v>
      </c>
      <c r="C4" s="2"/>
    </row>
    <row r="5" spans="1:3" ht="12.75">
      <c r="A5" t="s">
        <v>25</v>
      </c>
      <c r="C5" s="2"/>
    </row>
    <row r="6" spans="1:3" ht="12.75">
      <c r="A6" t="s">
        <v>27</v>
      </c>
      <c r="C6" s="2"/>
    </row>
    <row r="7" spans="1:3" ht="12.75">
      <c r="A7" t="s">
        <v>24</v>
      </c>
      <c r="C7" s="2"/>
    </row>
    <row r="8" spans="1:3" ht="12.75">
      <c r="A8" t="s">
        <v>30</v>
      </c>
      <c r="C8" s="2"/>
    </row>
    <row r="9" ht="12.75">
      <c r="C9" s="2"/>
    </row>
    <row r="10" spans="1:3" ht="12.75">
      <c r="A10" s="1" t="s">
        <v>28</v>
      </c>
      <c r="C10" s="2"/>
    </row>
    <row r="11" spans="1:3" ht="12.75">
      <c r="A11" s="4" t="s">
        <v>17</v>
      </c>
      <c r="C11" s="2"/>
    </row>
    <row r="12" spans="1:3" ht="12.75">
      <c r="A12" s="1" t="s">
        <v>16</v>
      </c>
      <c r="C12" s="2"/>
    </row>
    <row r="13" spans="1:3" ht="12.75">
      <c r="A13" s="1" t="s">
        <v>0</v>
      </c>
      <c r="B13" s="1" t="s">
        <v>1</v>
      </c>
      <c r="C13" s="3" t="s">
        <v>5</v>
      </c>
    </row>
    <row r="14" spans="1:3" ht="12.75">
      <c r="A14" s="1" t="s">
        <v>28</v>
      </c>
      <c r="B14" s="1"/>
      <c r="C14" s="3" t="s">
        <v>9</v>
      </c>
    </row>
    <row r="15" spans="1:3" ht="12.75">
      <c r="A15">
        <v>586</v>
      </c>
      <c r="B15">
        <v>151</v>
      </c>
      <c r="C15" s="2">
        <f>SUM(SQRT((A15-A16)*(A15-A16)+(B15-B16)*(B15-B16)))</f>
        <v>459.30817541167283</v>
      </c>
    </row>
    <row r="16" spans="1:3" ht="12.75">
      <c r="A16">
        <v>1036</v>
      </c>
      <c r="B16">
        <v>59</v>
      </c>
      <c r="C16" s="2"/>
    </row>
    <row r="17" spans="1:3" ht="12.75">
      <c r="A17">
        <v>183</v>
      </c>
      <c r="B17">
        <v>308</v>
      </c>
      <c r="C17" s="2">
        <f>SUM(SQRT((A17-A18)*(A17-A18)+(B17-B18)*(B17-B18)))</f>
        <v>461.7358552246078</v>
      </c>
    </row>
    <row r="18" spans="1:3" ht="12.75">
      <c r="A18">
        <v>223</v>
      </c>
      <c r="B18">
        <v>768</v>
      </c>
      <c r="C18" s="2"/>
    </row>
    <row r="19" spans="1:3" ht="12.75">
      <c r="A19">
        <v>505</v>
      </c>
      <c r="B19">
        <v>901</v>
      </c>
      <c r="C19" s="2">
        <f>SUM(SQRT((A19-A20)*(A19-A20)+(B19-B20)*(B19-B20)))</f>
        <v>460.6006947454595</v>
      </c>
    </row>
    <row r="20" spans="1:3" ht="12.75">
      <c r="A20">
        <v>953</v>
      </c>
      <c r="B20">
        <v>794</v>
      </c>
      <c r="C20" s="2"/>
    </row>
    <row r="21" spans="2:4" ht="12.75">
      <c r="B21" s="1" t="s">
        <v>6</v>
      </c>
      <c r="C21" s="3">
        <f>AVERAGE(C15:C20)/5</f>
        <v>92.10964835878268</v>
      </c>
      <c r="D21" s="3" t="s">
        <v>10</v>
      </c>
    </row>
    <row r="23" spans="1:6" ht="12.75">
      <c r="A23" s="1" t="s">
        <v>31</v>
      </c>
      <c r="F23" s="6"/>
    </row>
    <row r="24" ht="12.75">
      <c r="E24" s="3" t="s">
        <v>11</v>
      </c>
    </row>
    <row r="25" spans="1:6" ht="12.75">
      <c r="A25" s="1" t="s">
        <v>19</v>
      </c>
      <c r="B25" s="1" t="s">
        <v>16</v>
      </c>
      <c r="D25" s="3" t="s">
        <v>7</v>
      </c>
      <c r="E25" s="3" t="s">
        <v>12</v>
      </c>
      <c r="F25" s="7" t="s">
        <v>13</v>
      </c>
    </row>
    <row r="26" spans="1:7" ht="12.75">
      <c r="A26" s="1" t="s">
        <v>20</v>
      </c>
      <c r="B26" s="1" t="s">
        <v>0</v>
      </c>
      <c r="C26" s="1" t="s">
        <v>1</v>
      </c>
      <c r="D26" s="3" t="s">
        <v>32</v>
      </c>
      <c r="E26" s="3" t="s">
        <v>15</v>
      </c>
      <c r="F26" s="7" t="s">
        <v>14</v>
      </c>
      <c r="G26" s="7" t="s">
        <v>29</v>
      </c>
    </row>
    <row r="27" spans="1:8" ht="12.75">
      <c r="A27">
        <v>1</v>
      </c>
      <c r="B27">
        <v>746</v>
      </c>
      <c r="C27">
        <v>34</v>
      </c>
      <c r="D27" s="2">
        <f>SUM(SQRT((B27-B28)*(B27-B28)+(C27-C28)*(C27-C28)))</f>
        <v>472.8392961673131</v>
      </c>
      <c r="E27" s="2">
        <f>SUM(C21)</f>
        <v>92.10964835878268</v>
      </c>
      <c r="F27" s="5">
        <f>SUM(D27/E27)</f>
        <v>5.133439380047614</v>
      </c>
      <c r="G27" s="5">
        <v>5.13</v>
      </c>
      <c r="H27" t="s">
        <v>21</v>
      </c>
    </row>
    <row r="28" spans="2:3" ht="12.75">
      <c r="B28">
        <v>282</v>
      </c>
      <c r="C28">
        <v>125</v>
      </c>
    </row>
    <row r="29" spans="1:6" ht="12.75">
      <c r="A29">
        <f>SUM(A27+1)</f>
        <v>2</v>
      </c>
      <c r="B29">
        <v>311</v>
      </c>
      <c r="C29">
        <v>160</v>
      </c>
      <c r="D29" s="2">
        <f>SUM(SQRT((B29-B30)*(B29-B30)+(C29-C30)*(C29-C30)))</f>
        <v>467.54892792091823</v>
      </c>
      <c r="E29" s="2">
        <f>SUM(C21)</f>
        <v>92.10964835878268</v>
      </c>
      <c r="F29" s="5">
        <f>SUM(D29/E29)</f>
        <v>5.076003830779333</v>
      </c>
    </row>
    <row r="30" spans="2:3" ht="12.75">
      <c r="B30">
        <v>770</v>
      </c>
      <c r="C30">
        <v>71</v>
      </c>
    </row>
    <row r="31" spans="1:6" ht="12.75">
      <c r="A31">
        <f>SUM(A29+1)</f>
        <v>3</v>
      </c>
      <c r="B31">
        <v>108</v>
      </c>
      <c r="C31">
        <v>252</v>
      </c>
      <c r="D31" s="2">
        <f>SUM(SQRT((B31-B32)*(B31-B32)+(C31-C32)*(C31-C32)))</f>
        <v>471.3904962979207</v>
      </c>
      <c r="E31" s="2">
        <f>SUM(C21)</f>
        <v>92.10964835878268</v>
      </c>
      <c r="F31" s="5">
        <f>SUM(D31/E31)</f>
        <v>5.117710301767464</v>
      </c>
    </row>
    <row r="32" spans="2:3" ht="12.75">
      <c r="B32">
        <v>568</v>
      </c>
      <c r="C32">
        <v>149</v>
      </c>
    </row>
    <row r="33" spans="1:6" ht="12.75">
      <c r="A33">
        <f>SUM(A31+1)</f>
        <v>4</v>
      </c>
      <c r="B33">
        <v>782</v>
      </c>
      <c r="C33">
        <v>149</v>
      </c>
      <c r="D33" s="2">
        <f>SUM(SQRT((B33-B34)*(B33-B34)+(C33-C34)*(C33-C34)))</f>
        <v>470.5326768673989</v>
      </c>
      <c r="E33" s="2">
        <f>SUM(C21)</f>
        <v>92.10964835878268</v>
      </c>
      <c r="F33" s="5">
        <f>SUM(D33/E33)</f>
        <v>5.10839727706477</v>
      </c>
    </row>
    <row r="34" spans="2:3" ht="12.75">
      <c r="B34">
        <v>322</v>
      </c>
      <c r="C34">
        <v>248</v>
      </c>
    </row>
    <row r="35" spans="1:6" ht="12.75">
      <c r="A35">
        <f>SUM(A33+1)</f>
        <v>5</v>
      </c>
      <c r="B35">
        <v>304</v>
      </c>
      <c r="C35">
        <v>294</v>
      </c>
      <c r="D35" s="2">
        <f>SUM(SQRT((B35-B36)*(B35-B36)+(C35-C36)*(C35-C36)))</f>
        <v>473.25785783228156</v>
      </c>
      <c r="E35" s="2">
        <f>SUM(C21)</f>
        <v>92.10964835878268</v>
      </c>
      <c r="F35" s="5">
        <f>SUM(D35/E35)</f>
        <v>5.137983547487469</v>
      </c>
    </row>
    <row r="36" spans="2:3" ht="12.75">
      <c r="B36">
        <v>767</v>
      </c>
      <c r="C36">
        <v>196</v>
      </c>
    </row>
    <row r="37" spans="1:6" ht="12.75">
      <c r="A37">
        <f>SUM(A35+1)</f>
        <v>6</v>
      </c>
      <c r="B37">
        <v>749</v>
      </c>
      <c r="C37">
        <v>247</v>
      </c>
      <c r="D37" s="2">
        <f>SUM(SQRT((B37-B38)*(B37-B38)+(C37-C38)*(C37-C38)))</f>
        <v>470.28714632658205</v>
      </c>
      <c r="E37" s="2">
        <f>SUM(C21)</f>
        <v>92.10964835878268</v>
      </c>
      <c r="F37" s="5">
        <f>SUM(D37/E37)</f>
        <v>5.105731643820135</v>
      </c>
    </row>
    <row r="38" spans="2:3" ht="12.75">
      <c r="B38">
        <v>288</v>
      </c>
      <c r="C38">
        <v>340</v>
      </c>
    </row>
    <row r="39" spans="1:6" ht="12.75">
      <c r="A39">
        <f>SUM(A37+1)</f>
        <v>7</v>
      </c>
      <c r="B39">
        <v>316</v>
      </c>
      <c r="C39">
        <v>379</v>
      </c>
      <c r="D39" s="2">
        <f>SUM(SQRT((B39-B40)*(B39-B40)+(C39-C40)*(C39-C40)))</f>
        <v>471.5103392291626</v>
      </c>
      <c r="E39" s="2">
        <f>SUM(C21)</f>
        <v>92.10964835878268</v>
      </c>
      <c r="F39" s="5">
        <f>SUM(D39/E39)</f>
        <v>5.119011391646508</v>
      </c>
    </row>
    <row r="40" spans="2:3" ht="12.75">
      <c r="B40">
        <v>777</v>
      </c>
      <c r="C40">
        <v>280</v>
      </c>
    </row>
    <row r="41" spans="1:6" ht="12.75">
      <c r="A41">
        <f>SUM(A39+1)</f>
        <v>8</v>
      </c>
      <c r="B41">
        <v>761</v>
      </c>
      <c r="C41">
        <v>328</v>
      </c>
      <c r="D41" s="2">
        <f>SUM(SQRT((B41-B42)*(B41-B42)+(C41-C42)*(C41-C42)))</f>
        <v>473.0517942043979</v>
      </c>
      <c r="E41" s="2">
        <f>SUM(C21)</f>
        <v>92.10964835878268</v>
      </c>
      <c r="F41" s="5">
        <f>SUM(D41/E41)</f>
        <v>5.135746391754543</v>
      </c>
    </row>
    <row r="42" spans="2:3" ht="12.75">
      <c r="B42">
        <v>298</v>
      </c>
      <c r="C42">
        <v>425</v>
      </c>
    </row>
    <row r="43" spans="1:6" ht="12.75">
      <c r="A43">
        <f>SUM(A41+1)</f>
        <v>9</v>
      </c>
      <c r="B43">
        <v>327</v>
      </c>
      <c r="C43">
        <v>462</v>
      </c>
      <c r="D43" s="2">
        <f>SUM(SQRT((B43-B44)*(B43-B44)+(C43-C44)*(C43-C44)))</f>
        <v>471.86862578476223</v>
      </c>
      <c r="E43" s="2">
        <f>SUM(C21)</f>
        <v>92.10964835878268</v>
      </c>
      <c r="F43" s="5">
        <f>SUM(D43/E43)</f>
        <v>5.122901174768945</v>
      </c>
    </row>
    <row r="44" spans="2:3" ht="12.75">
      <c r="B44">
        <v>789</v>
      </c>
      <c r="C44">
        <v>366</v>
      </c>
    </row>
    <row r="45" spans="1:6" ht="12.75">
      <c r="A45">
        <f>SUM(A43+1)</f>
        <v>10</v>
      </c>
      <c r="B45">
        <v>772</v>
      </c>
      <c r="C45">
        <v>413</v>
      </c>
      <c r="D45" s="2">
        <f>SUM(SQRT((B45-B46)*(B45-B46)+(C45-C46)*(C45-C46)))</f>
        <v>472.84775562542325</v>
      </c>
      <c r="E45" s="2">
        <f>SUM(C21)</f>
        <v>92.10964835878268</v>
      </c>
      <c r="F45" s="5">
        <f>SUM(D45/E45)</f>
        <v>5.133531221220183</v>
      </c>
    </row>
    <row r="46" spans="2:3" ht="12.75">
      <c r="B46">
        <v>309</v>
      </c>
      <c r="C46">
        <v>509</v>
      </c>
    </row>
    <row r="47" spans="1:6" ht="12.75">
      <c r="A47">
        <f>SUM(A45+1)</f>
        <v>11</v>
      </c>
      <c r="B47">
        <v>338</v>
      </c>
      <c r="C47">
        <v>546</v>
      </c>
      <c r="D47" s="2">
        <f>SUM(SQRT((B47-B48)*(B47-B48)+(C47-C48)*(C47-C48)))</f>
        <v>472.6457447179653</v>
      </c>
      <c r="E47" s="2">
        <f>SUM(C21)</f>
        <v>92.10964835878268</v>
      </c>
      <c r="F47" s="5">
        <f>SUM(D47/E47)</f>
        <v>5.131338064357059</v>
      </c>
    </row>
    <row r="48" spans="2:3" ht="12.75">
      <c r="B48">
        <v>801</v>
      </c>
      <c r="C48">
        <v>451</v>
      </c>
    </row>
    <row r="49" spans="1:6" ht="12.75">
      <c r="A49">
        <f>SUM(A47+1)</f>
        <v>12</v>
      </c>
      <c r="B49">
        <v>784</v>
      </c>
      <c r="C49">
        <v>496</v>
      </c>
      <c r="D49" s="2">
        <f>SUM(SQRT((B49-B50)*(B49-B50)+(C49-C50)*(C49-C50)))</f>
        <v>471.66619552391074</v>
      </c>
      <c r="E49" s="2">
        <f>SUM(C21)</f>
        <v>92.10964835878268</v>
      </c>
      <c r="F49" s="5">
        <f>SUM(D49/E49)</f>
        <v>5.120703465142881</v>
      </c>
    </row>
    <row r="50" spans="2:3" ht="12.75">
      <c r="B50">
        <v>322</v>
      </c>
      <c r="C50">
        <v>591</v>
      </c>
    </row>
    <row r="51" spans="1:6" ht="12.75">
      <c r="A51">
        <f>SUM(A49+1)</f>
        <v>13</v>
      </c>
      <c r="B51">
        <v>352</v>
      </c>
      <c r="C51">
        <v>628</v>
      </c>
      <c r="D51" s="2">
        <f>SUM(SQRT((B51-B52)*(B51-B52)+(C51-C52)*(C51-C52)))</f>
        <v>471.2674399955932</v>
      </c>
      <c r="E51" s="2">
        <f>SUM(C21)</f>
        <v>92.10964835878268</v>
      </c>
      <c r="F51" s="5">
        <f>SUM(D51/E51)</f>
        <v>5.116374325520457</v>
      </c>
    </row>
    <row r="52" spans="2:3" ht="12.75">
      <c r="B52">
        <v>814</v>
      </c>
      <c r="C52">
        <v>535</v>
      </c>
    </row>
    <row r="53" spans="1:6" ht="12.75">
      <c r="A53">
        <f>SUM(A51+1)</f>
        <v>14</v>
      </c>
      <c r="B53">
        <v>427</v>
      </c>
      <c r="C53">
        <v>661</v>
      </c>
      <c r="D53" s="2">
        <f>SUM(SQRT((B53-B54)*(B53-B54)+(C53-C54)*(C53-C54)))</f>
        <v>471.46579939588406</v>
      </c>
      <c r="E53" s="2">
        <f>SUM(C21)</f>
        <v>92.10964835878268</v>
      </c>
      <c r="F53" s="5">
        <f>SUM(D53/E53)</f>
        <v>5.118527839336059</v>
      </c>
    </row>
    <row r="54" spans="2:3" ht="12.75">
      <c r="B54">
        <v>889</v>
      </c>
      <c r="C54">
        <v>567</v>
      </c>
    </row>
    <row r="55" spans="1:7" ht="12.75">
      <c r="A55">
        <f>SUM(A53+1)</f>
        <v>15</v>
      </c>
      <c r="B55">
        <v>920</v>
      </c>
      <c r="C55">
        <v>603</v>
      </c>
      <c r="D55" s="2">
        <f>SUM(SQRT((B55-B56)*(B55-B56)+(C55-C56)*(C55-C56)))</f>
        <v>474.806276285392</v>
      </c>
      <c r="E55" s="2">
        <f>SUM(C21)</f>
        <v>92.10964835878268</v>
      </c>
      <c r="F55" s="5">
        <f>SUM(D55/E55)</f>
        <v>5.15479414747021</v>
      </c>
      <c r="G55" s="5">
        <v>5.24</v>
      </c>
    </row>
    <row r="56" spans="2:3" ht="12.75">
      <c r="B56">
        <v>455</v>
      </c>
      <c r="C56">
        <v>699</v>
      </c>
    </row>
    <row r="57" spans="1:6" ht="12.75">
      <c r="A57">
        <f>SUM(A55+1)</f>
        <v>16</v>
      </c>
      <c r="B57">
        <v>860</v>
      </c>
      <c r="C57">
        <v>656</v>
      </c>
      <c r="D57" s="2">
        <f>SUM(SQRT((B57-B58)*(B57-B58)+(C57-C58)*(C57-C58)))</f>
        <v>480.52055106935853</v>
      </c>
      <c r="E57" s="2">
        <f>SUM(C21)</f>
        <v>92.10964835878268</v>
      </c>
      <c r="F57" s="5">
        <f>SUM(D57/E57)</f>
        <v>5.216831891461029</v>
      </c>
    </row>
    <row r="58" spans="2:3" ht="12.75">
      <c r="B58">
        <v>390</v>
      </c>
      <c r="C58">
        <v>756</v>
      </c>
    </row>
    <row r="59" spans="1:6" ht="12.75">
      <c r="A59">
        <f>SUM(A57+1)</f>
        <v>17</v>
      </c>
      <c r="B59">
        <v>419</v>
      </c>
      <c r="C59">
        <v>791</v>
      </c>
      <c r="D59" s="2">
        <f>SUM(SQRT((B59-B60)*(B59-B60)+(C59-C60)*(C59-C60)))</f>
        <v>477.171876790743</v>
      </c>
      <c r="E59" s="2">
        <f>SUM(C21)</f>
        <v>92.10964835878268</v>
      </c>
      <c r="F59" s="5">
        <f>SUM(D59/E59)</f>
        <v>5.180476587339447</v>
      </c>
    </row>
    <row r="60" spans="2:3" ht="12.75">
      <c r="B60">
        <v>886</v>
      </c>
      <c r="C60">
        <v>693</v>
      </c>
    </row>
    <row r="61" spans="1:6" ht="12.75">
      <c r="A61">
        <f>SUM(A59+1)</f>
        <v>18</v>
      </c>
      <c r="B61">
        <v>446</v>
      </c>
      <c r="C61">
        <v>832</v>
      </c>
      <c r="D61" s="2">
        <f>SUM(SQRT((B61-B62)*(B61-B62)+(C61-C62)*(C61-C62)))</f>
        <v>483.04554650674504</v>
      </c>
      <c r="E61" s="2">
        <f>SUM(C21)</f>
        <v>92.10964835878268</v>
      </c>
      <c r="F61" s="5">
        <f>SUM(D61/E61)</f>
        <v>5.244244822488094</v>
      </c>
    </row>
    <row r="62" spans="2:3" ht="12.75">
      <c r="B62">
        <v>919</v>
      </c>
      <c r="C62">
        <v>734</v>
      </c>
    </row>
    <row r="63" spans="1:6" ht="12.75">
      <c r="A63">
        <f>SUM(A61+1)</f>
        <v>19</v>
      </c>
      <c r="B63">
        <v>476</v>
      </c>
      <c r="C63">
        <v>868</v>
      </c>
      <c r="D63" s="2">
        <f>SUM(SQRT((B63-B64)*(B63-B64)+(C63-C64)*(C63-C64)))</f>
        <v>483.663105890867</v>
      </c>
      <c r="E63" s="2">
        <f>SUM(C21)</f>
        <v>92.10964835878268</v>
      </c>
      <c r="F63" s="5">
        <f>SUM(D63/E63)</f>
        <v>5.250949433732688</v>
      </c>
    </row>
    <row r="64" spans="2:3" ht="12.75">
      <c r="B64">
        <v>949</v>
      </c>
      <c r="C64">
        <v>767</v>
      </c>
    </row>
    <row r="65" spans="2:3" ht="12.75">
      <c r="B65">
        <v>1143</v>
      </c>
      <c r="C65">
        <v>1420</v>
      </c>
    </row>
    <row r="67" spans="5:8" ht="12.75">
      <c r="E67" s="3" t="s">
        <v>2</v>
      </c>
      <c r="F67" s="7">
        <f>AVERAGE(F27:F65)</f>
        <v>5.143405091431836</v>
      </c>
      <c r="G67" s="7">
        <f>AVERAGE(G27:G65)</f>
        <v>5.1850000000000005</v>
      </c>
      <c r="H67" s="1" t="s">
        <v>18</v>
      </c>
    </row>
    <row r="68" spans="5:8" ht="12.75">
      <c r="E68" s="3" t="s">
        <v>3</v>
      </c>
      <c r="F68" s="7">
        <f>MAX(F27:F65)</f>
        <v>5.250949433732688</v>
      </c>
      <c r="G68" s="7">
        <f>MAX(G27:G65)</f>
        <v>5.24</v>
      </c>
      <c r="H68" s="1" t="s">
        <v>18</v>
      </c>
    </row>
    <row r="69" spans="5:8" ht="12.75">
      <c r="E69" s="3" t="s">
        <v>4</v>
      </c>
      <c r="F69" s="7">
        <f>MIN(F27:F65)</f>
        <v>5.076003830779333</v>
      </c>
      <c r="G69" s="7">
        <f>MIN(G27:G65)</f>
        <v>5.13</v>
      </c>
      <c r="H69" s="1" t="s">
        <v>18</v>
      </c>
    </row>
    <row r="70" spans="5:8" ht="12.75">
      <c r="E70" s="3" t="s">
        <v>8</v>
      </c>
      <c r="F70" s="7">
        <f>MEDIAN(F27:F64)</f>
        <v>5.131338064357059</v>
      </c>
      <c r="G70" s="7">
        <f>MEDIAN(G27:G69)</f>
        <v>5.1850000000000005</v>
      </c>
      <c r="H70" s="1" t="s">
        <v>18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DJH</dc:creator>
  <cp:keywords/>
  <dc:description/>
  <cp:lastModifiedBy>DJH</cp:lastModifiedBy>
  <dcterms:created xsi:type="dcterms:W3CDTF">2011-02-22T22:21:36Z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