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70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<sst xmlns="http://schemas.openxmlformats.org/spreadsheetml/2006/main" count="40" uniqueCount="33">
  <si>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x</t>
  </si>
  <si>
    <t>y</t>
  </si>
  <si>
    <t>MEAN</t>
  </si>
  <si>
    <t>Max</t>
  </si>
  <si>
    <t>Min</t>
  </si>
  <si>
    <t>Distance between pairs of points.</t>
  </si>
  <si>
    <t>Average</t>
  </si>
  <si>
    <t>Length of 10 cells</t>
  </si>
  <si>
    <t>Median</t>
  </si>
  <si>
    <t>Pixels per 50 mm</t>
  </si>
  <si>
    <t>pixels per 10 mm</t>
  </si>
  <si>
    <t>Cell C15</t>
  </si>
  <si>
    <t>Pixels per</t>
  </si>
  <si>
    <t>CELL</t>
  </si>
  <si>
    <t>SIZE mm</t>
  </si>
  <si>
    <t>10 mm</t>
  </si>
  <si>
    <t>Point coordinates</t>
  </si>
  <si>
    <t>For 50 mm long calibration bars mounted on the comb, one pair of x,y coordinates for each bar.</t>
  </si>
  <si>
    <t>mm</t>
  </si>
  <si>
    <t>Row of</t>
  </si>
  <si>
    <t>cells</t>
  </si>
  <si>
    <t>Bottom of comb</t>
  </si>
  <si>
    <t>COMB CELL SIZE MEASUREMENT</t>
  </si>
  <si>
    <t>Operation of this spreadsheet</t>
  </si>
  <si>
    <t>Remove unwanted rows between last data value pair and the statistical results, or add extra rows if there are more than 43 rows of 10 cells measured.</t>
  </si>
  <si>
    <t xml:space="preserve">The first three pairs of points are for the 50 mm calibration bars placed on the comb photographed. </t>
  </si>
  <si>
    <t xml:space="preserve">Import tpsdig data as pairs of points into another blank spreadsheet. </t>
  </si>
  <si>
    <t>Paste tpsdig data from the other spreadsheet into columns B and C of this one.</t>
  </si>
  <si>
    <t>Calibration</t>
  </si>
  <si>
    <t>With caliper</t>
  </si>
  <si>
    <t>Check calibration for each optical setup using engineers' calipers.</t>
  </si>
  <si>
    <t>Comb data</t>
  </si>
  <si>
    <t>Units: pixels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</si>
</sst>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64">
      <selection activeCell="G27" sqref="G27"/>
    </sheetView>
  </sheetViews>
  <sheetFormatPr defaultColWidth="9.140625" defaultRowHeight="12.75"/>
  <cols>
    <col min="4" max="4" width="16.8515625" style="2" customWidth="1"/>
    <col min="5" max="5" width="11.140625" style="2" customWidth="1"/>
    <col min="6" max="6" width="12.140625" style="5" customWidth="1"/>
    <col min="7" max="7" width="9.140625" style="5" customWidth="1"/>
  </cols>
  <sheetData>
    <row r="1" spans="1:3" ht="12.75">
      <c r="A1" s="1" t="s">
        <v>22</v>
      </c>
      <c r="C1" s="2"/>
    </row>
    <row r="2" ht="12.75">
      <c r="C2" s="2"/>
    </row>
    <row r="3" spans="1:3" ht="12.75">
      <c r="A3" s="1" t="s">
        <v>23</v>
      </c>
      <c r="C3" s="2"/>
    </row>
    <row r="4" spans="1:3" ht="12.75">
      <c r="A4" t="s">
        <v>26</v>
      </c>
      <c r="C4" s="2"/>
    </row>
    <row r="5" spans="1:3" ht="12.75">
      <c r="A5" t="s">
        <v>25</v>
      </c>
      <c r="C5" s="2"/>
    </row>
    <row r="6" spans="1:3" ht="12.75">
      <c r="A6" t="s">
        <v>27</v>
      </c>
      <c r="C6" s="2"/>
    </row>
    <row r="7" spans="1:3" ht="12.75">
      <c r="A7" t="s">
        <v>24</v>
      </c>
      <c r="C7" s="2"/>
    </row>
    <row r="8" spans="1:3" ht="12.75">
      <c r="A8" t="s">
        <v>30</v>
      </c>
      <c r="C8" s="2"/>
    </row>
    <row r="9" ht="12.75">
      <c r="C9" s="2"/>
    </row>
    <row r="10" spans="1:3" ht="12.75">
      <c r="A10" s="1" t="s">
        <v>28</v>
      </c>
      <c r="C10" s="2"/>
    </row>
    <row r="11" spans="1:3" ht="12.75">
      <c r="A11" s="4" t="s">
        <v>17</v>
      </c>
      <c r="C11" s="2"/>
    </row>
    <row r="12" spans="1:3" ht="12.75">
      <c r="A12" s="1" t="s">
        <v>16</v>
      </c>
      <c r="C12" s="2"/>
    </row>
    <row r="13" spans="1:3" ht="12.75">
      <c r="A13" s="1" t="s">
        <v>0</v>
      </c>
      <c r="B13" s="1" t="s">
        <v>1</v>
      </c>
      <c r="C13" s="3" t="s">
        <v>5</v>
      </c>
    </row>
    <row r="14" spans="1:3" ht="12.75">
      <c r="A14" s="1" t="s">
        <v>28</v>
      </c>
      <c r="B14" s="1"/>
      <c r="C14" s="3" t="s">
        <v>9</v>
      </c>
    </row>
    <row r="15" spans="1:3" ht="12.75">
      <c r="A15">
        <v>898</v>
      </c>
      <c r="B15">
        <v>141</v>
      </c>
      <c r="C15" s="2">
        <f>SUM(SQRT((A15-A16)*(A15-A16)+(B15-B16)*(B15-B16)))</f>
        <v>462.77640389285193</v>
      </c>
    </row>
    <row r="16" spans="1:3" ht="12.75">
      <c r="A16">
        <v>1357</v>
      </c>
      <c r="B16">
        <v>82</v>
      </c>
      <c r="C16" s="2"/>
    </row>
    <row r="17" spans="1:3" ht="12.75">
      <c r="A17">
        <v>677</v>
      </c>
      <c r="B17">
        <v>628</v>
      </c>
      <c r="C17" s="2">
        <f>SUM(SQRT((A17-A18)*(A17-A18)+(B17-B18)*(B17-B18)))</f>
        <v>456.5303932927139</v>
      </c>
    </row>
    <row r="18" spans="1:3" ht="12.75">
      <c r="A18">
        <v>655</v>
      </c>
      <c r="B18">
        <v>1084</v>
      </c>
      <c r="C18" s="2"/>
    </row>
    <row r="19" spans="1:3" ht="12.75">
      <c r="A19">
        <v>907</v>
      </c>
      <c r="B19">
        <v>1651</v>
      </c>
      <c r="C19" s="2">
        <f>SUM(SQRT((A19-A20)*(A19-A20)+(B19-B20)*(B19-B20)))</f>
        <v>461.50297940533386</v>
      </c>
    </row>
    <row r="20" spans="1:3" ht="12.75">
      <c r="A20">
        <v>1366</v>
      </c>
      <c r="B20">
        <v>1603</v>
      </c>
      <c r="C20" s="2"/>
    </row>
    <row r="21" spans="2:4" ht="12.75">
      <c r="B21" s="1" t="s">
        <v>6</v>
      </c>
      <c r="C21" s="3">
        <f>AVERAGE(C15:C20)/5</f>
        <v>92.05398510605997</v>
      </c>
      <c r="D21" s="3" t="s">
        <v>10</v>
      </c>
    </row>
    <row r="23" spans="1:6" ht="12.75">
      <c r="A23" s="1" t="s">
        <v>31</v>
      </c>
      <c r="F23" s="6"/>
    </row>
    <row r="24" ht="12.75">
      <c r="E24" s="3" t="s">
        <v>11</v>
      </c>
    </row>
    <row r="25" spans="1:6" ht="12.75">
      <c r="A25" s="1" t="s">
        <v>19</v>
      </c>
      <c r="B25" s="1" t="s">
        <v>16</v>
      </c>
      <c r="D25" s="3" t="s">
        <v>7</v>
      </c>
      <c r="E25" s="3" t="s">
        <v>12</v>
      </c>
      <c r="F25" s="7" t="s">
        <v>13</v>
      </c>
    </row>
    <row r="26" spans="1:7" ht="12.75">
      <c r="A26" s="1" t="s">
        <v>20</v>
      </c>
      <c r="B26" s="1" t="s">
        <v>0</v>
      </c>
      <c r="C26" s="1" t="s">
        <v>1</v>
      </c>
      <c r="D26" s="3" t="s">
        <v>32</v>
      </c>
      <c r="E26" s="3" t="s">
        <v>15</v>
      </c>
      <c r="F26" s="7" t="s">
        <v>14</v>
      </c>
      <c r="G26" s="7" t="s">
        <v>29</v>
      </c>
    </row>
    <row r="27" spans="1:8" ht="12.75">
      <c r="A27">
        <v>1</v>
      </c>
      <c r="B27">
        <v>543</v>
      </c>
      <c r="C27">
        <v>137</v>
      </c>
      <c r="D27" s="2">
        <f>SUM(SQRT((B27-B28)*(B27-B28)+(C27-C28)*(C27-C28)))</f>
        <v>514.8174433719199</v>
      </c>
      <c r="E27" s="2">
        <f>SUM(C21)</f>
        <v>92.05398510605997</v>
      </c>
      <c r="F27" s="5">
        <f>SUM(D27/E27)</f>
        <v>5.59256009154599</v>
      </c>
      <c r="H27" t="s">
        <v>21</v>
      </c>
    </row>
    <row r="28" spans="2:3" ht="12.75">
      <c r="B28">
        <v>1057</v>
      </c>
      <c r="C28">
        <v>108</v>
      </c>
    </row>
    <row r="29" spans="1:6" ht="12.75">
      <c r="A29">
        <f>SUM(A27+1)</f>
        <v>2</v>
      </c>
      <c r="B29">
        <v>1036</v>
      </c>
      <c r="C29">
        <v>153</v>
      </c>
      <c r="D29" s="2">
        <f>SUM(SQRT((B29-B30)*(B29-B30)+(C29-C30)*(C29-C30)))</f>
        <v>516.8142799884694</v>
      </c>
      <c r="E29" s="2">
        <f>SUM(C21)</f>
        <v>92.05398510605997</v>
      </c>
      <c r="F29" s="5">
        <f>SUM(D29/E29)</f>
        <v>5.614252108618893</v>
      </c>
    </row>
    <row r="30" spans="2:3" ht="12.75">
      <c r="B30">
        <v>520</v>
      </c>
      <c r="C30">
        <v>182</v>
      </c>
    </row>
    <row r="31" spans="1:6" ht="12.75">
      <c r="A31">
        <f>SUM(A29+1)</f>
        <v>3</v>
      </c>
      <c r="B31">
        <v>1011</v>
      </c>
      <c r="C31">
        <v>200</v>
      </c>
      <c r="D31" s="2">
        <f>SUM(SQRT((B31-B32)*(B31-B32)+(C31-C32)*(C31-C32)))</f>
        <v>513.5610966574474</v>
      </c>
      <c r="E31" s="2">
        <f>SUM(C21)</f>
        <v>92.05398510605997</v>
      </c>
      <c r="F31" s="5">
        <f>SUM(D31/E31)</f>
        <v>5.57891215753178</v>
      </c>
    </row>
    <row r="32" spans="2:3" ht="12.75">
      <c r="B32">
        <v>498</v>
      </c>
      <c r="C32">
        <v>224</v>
      </c>
    </row>
    <row r="33" spans="1:6" ht="12.75">
      <c r="A33">
        <f>SUM(A31+1)</f>
        <v>4</v>
      </c>
      <c r="B33">
        <v>997</v>
      </c>
      <c r="C33">
        <v>246</v>
      </c>
      <c r="D33" s="2">
        <f>SUM(SQRT((B33-B34)*(B33-B34)+(C33-C34)*(C33-C34)))</f>
        <v>519.5093839383462</v>
      </c>
      <c r="E33" s="2">
        <f>SUM(C21)</f>
        <v>92.05398510605997</v>
      </c>
      <c r="F33" s="5">
        <f>SUM(D33/E33)</f>
        <v>5.6435295369319824</v>
      </c>
    </row>
    <row r="34" spans="2:3" ht="12.75">
      <c r="B34">
        <v>478</v>
      </c>
      <c r="C34">
        <v>269</v>
      </c>
    </row>
    <row r="35" spans="1:6" ht="12.75">
      <c r="A35">
        <f>SUM(A33+1)</f>
        <v>5</v>
      </c>
      <c r="B35">
        <v>887</v>
      </c>
      <c r="C35">
        <v>306</v>
      </c>
      <c r="D35" s="2">
        <f>SUM(SQRT((B35-B36)*(B35-B36)+(C35-C36)*(C35-C36)))</f>
        <v>482.0373429517676</v>
      </c>
      <c r="E35" s="2">
        <f>SUM(C21)</f>
        <v>92.05398510605997</v>
      </c>
      <c r="F35" s="5">
        <f>SUM(D35/E35)</f>
        <v>5.236463607701377</v>
      </c>
    </row>
    <row r="36" spans="2:3" ht="12.75">
      <c r="B36">
        <v>405</v>
      </c>
      <c r="C36">
        <v>312</v>
      </c>
    </row>
    <row r="37" spans="1:6" ht="12.75">
      <c r="A37">
        <f>SUM(A35+1)</f>
        <v>6</v>
      </c>
      <c r="B37">
        <v>436</v>
      </c>
      <c r="C37">
        <v>351</v>
      </c>
      <c r="D37" s="2">
        <f>SUM(SQRT((B37-B38)*(B37-B38)+(C37-C38)*(C37-C38)))</f>
        <v>478.0669409193654</v>
      </c>
      <c r="E37" s="2">
        <f>SUM(C21)</f>
        <v>92.05398510605997</v>
      </c>
      <c r="F37" s="5">
        <f>SUM(D37/E37)</f>
        <v>5.193332373047845</v>
      </c>
    </row>
    <row r="38" spans="2:3" ht="12.75">
      <c r="B38">
        <v>914</v>
      </c>
      <c r="C38">
        <v>343</v>
      </c>
    </row>
    <row r="39" spans="1:6" ht="12.75">
      <c r="A39">
        <f>SUM(A37+1)</f>
        <v>7</v>
      </c>
      <c r="B39">
        <v>462</v>
      </c>
      <c r="C39">
        <v>393</v>
      </c>
      <c r="D39" s="2">
        <f>SUM(SQRT((B39-B40)*(B39-B40)+(C39-C40)*(C39-C40)))</f>
        <v>492.1463197058371</v>
      </c>
      <c r="E39" s="2">
        <f>SUM(C21)</f>
        <v>92.05398510605997</v>
      </c>
      <c r="F39" s="5">
        <f>SUM(D39/E39)</f>
        <v>5.346279350522531</v>
      </c>
    </row>
    <row r="40" spans="2:3" ht="12.75">
      <c r="B40">
        <v>954</v>
      </c>
      <c r="C40">
        <v>381</v>
      </c>
    </row>
    <row r="41" spans="1:6" ht="12.75">
      <c r="A41">
        <f>SUM(A39+1)</f>
        <v>8</v>
      </c>
      <c r="B41">
        <v>491</v>
      </c>
      <c r="C41">
        <v>438</v>
      </c>
      <c r="D41" s="2">
        <f>SUM(SQRT((B41-B42)*(B41-B42)+(C41-C42)*(C41-C42)))</f>
        <v>495.3271646094125</v>
      </c>
      <c r="E41" s="2">
        <f>SUM(C21)</f>
        <v>92.05398510605997</v>
      </c>
      <c r="F41" s="5">
        <f>SUM(D41/E41)</f>
        <v>5.380833475473348</v>
      </c>
    </row>
    <row r="42" spans="2:3" ht="12.75">
      <c r="B42">
        <v>986</v>
      </c>
      <c r="C42">
        <v>420</v>
      </c>
    </row>
    <row r="43" spans="1:6" ht="12.75">
      <c r="A43">
        <f>SUM(A41+1)</f>
        <v>9</v>
      </c>
      <c r="B43">
        <v>517</v>
      </c>
      <c r="C43">
        <v>478</v>
      </c>
      <c r="D43" s="2">
        <f>SUM(SQRT((B43-B44)*(B43-B44)+(C43-C44)*(C43-C44)))</f>
        <v>507.35589086951575</v>
      </c>
      <c r="E43" s="2">
        <f>SUM(C21)</f>
        <v>92.05398510605997</v>
      </c>
      <c r="F43" s="5">
        <f>SUM(D43/E43)</f>
        <v>5.511503823381093</v>
      </c>
    </row>
    <row r="44" spans="2:3" ht="12.75">
      <c r="B44">
        <v>1024</v>
      </c>
      <c r="C44">
        <v>459</v>
      </c>
    </row>
    <row r="45" spans="1:6" ht="12.75">
      <c r="A45">
        <f>SUM(A43+1)</f>
        <v>10</v>
      </c>
      <c r="B45">
        <v>596</v>
      </c>
      <c r="C45">
        <v>522</v>
      </c>
      <c r="D45" s="2">
        <f>SUM(SQRT((B45-B46)*(B45-B46)+(C45-C46)*(C45-C46)))</f>
        <v>500.6755436407894</v>
      </c>
      <c r="E45" s="2">
        <f>SUM(C21)</f>
        <v>92.05398510605997</v>
      </c>
      <c r="F45" s="5">
        <f>SUM(D45/E45)</f>
        <v>5.4389339371232674</v>
      </c>
    </row>
    <row r="46" spans="2:3" ht="12.75">
      <c r="B46">
        <v>1096</v>
      </c>
      <c r="C46">
        <v>496</v>
      </c>
    </row>
    <row r="47" spans="1:6" ht="12.75">
      <c r="A47">
        <f>SUM(A45+1)</f>
        <v>11</v>
      </c>
      <c r="B47">
        <v>624</v>
      </c>
      <c r="C47">
        <v>562</v>
      </c>
      <c r="D47" s="2">
        <f>SUM(SQRT((B47-B48)*(B47-B48)+(C47-C48)*(C47-C48)))</f>
        <v>501.7270174108626</v>
      </c>
      <c r="E47" s="2">
        <f>SUM(C21)</f>
        <v>92.05398510605997</v>
      </c>
      <c r="F47" s="5">
        <f>SUM(D47/E47)</f>
        <v>5.450356297261851</v>
      </c>
    </row>
    <row r="48" spans="2:3" ht="12.75">
      <c r="B48">
        <v>1125</v>
      </c>
      <c r="C48">
        <v>535</v>
      </c>
    </row>
    <row r="49" spans="1:6" ht="12.75">
      <c r="A49">
        <f>SUM(A47+1)</f>
        <v>12</v>
      </c>
      <c r="B49">
        <v>650</v>
      </c>
      <c r="C49">
        <v>604</v>
      </c>
      <c r="D49" s="2">
        <f>SUM(SQRT((B49-B50)*(B49-B50)+(C49-C50)*(C49-C50)))</f>
        <v>503.0188863253546</v>
      </c>
      <c r="E49" s="2">
        <f>SUM(C21)</f>
        <v>92.05398510605997</v>
      </c>
      <c r="F49" s="5">
        <f>SUM(D49/E49)</f>
        <v>5.4643901157109225</v>
      </c>
    </row>
    <row r="50" spans="2:3" ht="12.75">
      <c r="B50">
        <v>1152</v>
      </c>
      <c r="C50">
        <v>572</v>
      </c>
    </row>
    <row r="51" spans="1:6" ht="12.75">
      <c r="A51">
        <f>SUM(A49+1)</f>
        <v>13</v>
      </c>
      <c r="B51">
        <v>724</v>
      </c>
      <c r="C51">
        <v>641</v>
      </c>
      <c r="D51" s="2">
        <f>SUM(SQRT((B51-B52)*(B51-B52)+(C51-C52)*(C51-C52)))</f>
        <v>455.9232391532592</v>
      </c>
      <c r="E51" s="2">
        <f>SUM(C21)</f>
        <v>92.05398510605997</v>
      </c>
      <c r="F51" s="5">
        <f>SUM(D51/E51)</f>
        <v>4.952781116732398</v>
      </c>
    </row>
    <row r="52" spans="2:3" ht="12.75">
      <c r="B52">
        <v>1179</v>
      </c>
      <c r="C52">
        <v>612</v>
      </c>
    </row>
    <row r="53" spans="1:6" ht="12.75">
      <c r="A53">
        <f>SUM(A51+1)</f>
        <v>14</v>
      </c>
      <c r="B53">
        <v>706</v>
      </c>
      <c r="C53">
        <v>685</v>
      </c>
      <c r="D53" s="2">
        <f>SUM(SQRT((B53-B54)*(B53-B54)+(C53-C54)*(C53-C54)))</f>
        <v>454.35008528666526</v>
      </c>
      <c r="E53" s="2">
        <f>SUM(C21)</f>
        <v>92.05398510605997</v>
      </c>
      <c r="F53" s="5">
        <f>SUM(D53/E53)</f>
        <v>4.935691646192025</v>
      </c>
    </row>
    <row r="54" spans="2:3" ht="12.75">
      <c r="B54">
        <v>1159</v>
      </c>
      <c r="C54">
        <v>650</v>
      </c>
    </row>
    <row r="55" spans="1:6" ht="12.75">
      <c r="A55">
        <f>SUM(A53+1)</f>
        <v>15</v>
      </c>
      <c r="B55">
        <v>1183</v>
      </c>
      <c r="C55">
        <v>688</v>
      </c>
      <c r="D55" s="2">
        <f>SUM(SQRT((B55-B56)*(B55-B56)+(C55-C56)*(C55-C56)))</f>
        <v>452.4345256498447</v>
      </c>
      <c r="E55" s="2">
        <f>SUM(C21)</f>
        <v>92.05398510605997</v>
      </c>
      <c r="F55" s="5">
        <f>SUM(D55/E55)</f>
        <v>4.914882556453938</v>
      </c>
    </row>
    <row r="56" spans="2:3" ht="12.75">
      <c r="B56">
        <v>732</v>
      </c>
      <c r="C56">
        <v>724</v>
      </c>
    </row>
    <row r="57" spans="1:6" ht="12.75">
      <c r="A57">
        <f>SUM(A55+1)</f>
        <v>16</v>
      </c>
      <c r="B57">
        <v>713</v>
      </c>
      <c r="C57">
        <v>763</v>
      </c>
      <c r="D57" s="2">
        <f>SUM(SQRT((B57-B58)*(B57-B58)+(C57-C58)*(C57-C58)))</f>
        <v>451.20837758179977</v>
      </c>
      <c r="E57" s="2">
        <f>SUM(C21)</f>
        <v>92.05398510605997</v>
      </c>
      <c r="F57" s="5">
        <f>SUM(D57/E57)</f>
        <v>4.901562676096425</v>
      </c>
    </row>
    <row r="58" spans="2:3" ht="12.75">
      <c r="B58">
        <v>1163</v>
      </c>
      <c r="C58">
        <v>730</v>
      </c>
    </row>
    <row r="59" spans="1:6" ht="12.75">
      <c r="A59">
        <f>SUM(A57+1)</f>
        <v>17</v>
      </c>
      <c r="B59">
        <v>1188</v>
      </c>
      <c r="C59">
        <v>769</v>
      </c>
      <c r="D59" s="2">
        <f>SUM(SQRT((B59-B60)*(B59-B60)+(C59-C60)*(C59-C60)))</f>
        <v>454.200396301016</v>
      </c>
      <c r="E59" s="2">
        <f>SUM(C21)</f>
        <v>92.05398510605997</v>
      </c>
      <c r="F59" s="5">
        <f>SUM(D59/E59)</f>
        <v>4.934065546186938</v>
      </c>
    </row>
    <row r="60" spans="2:3" ht="12.75">
      <c r="B60">
        <v>735</v>
      </c>
      <c r="C60">
        <v>802</v>
      </c>
    </row>
    <row r="61" spans="1:6" ht="12.75">
      <c r="A61">
        <f>SUM(A59+1)</f>
        <v>18</v>
      </c>
      <c r="B61">
        <v>715</v>
      </c>
      <c r="C61">
        <v>847</v>
      </c>
      <c r="D61" s="2">
        <f>SUM(SQRT((B61-B62)*(B61-B62)+(C61-C62)*(C61-C62)))</f>
        <v>453.5118521053226</v>
      </c>
      <c r="E61" s="2">
        <f>SUM(C21)</f>
        <v>92.05398510605997</v>
      </c>
      <c r="F61" s="5">
        <f>SUM(D61/E61)</f>
        <v>4.926585759245611</v>
      </c>
    </row>
    <row r="62" spans="2:3" ht="12.75">
      <c r="B62">
        <v>1167</v>
      </c>
      <c r="C62">
        <v>810</v>
      </c>
    </row>
    <row r="63" spans="1:6" ht="12.75">
      <c r="A63">
        <f>SUM(A61+1)</f>
        <v>19</v>
      </c>
      <c r="B63">
        <v>1194</v>
      </c>
      <c r="C63">
        <v>852</v>
      </c>
      <c r="D63" s="2">
        <f>SUM(SQRT((B63-B64)*(B63-B64)+(C63-C64)*(C63-C64)))</f>
        <v>454.86261662176634</v>
      </c>
      <c r="E63" s="2">
        <f>SUM(C21)</f>
        <v>92.05398510605997</v>
      </c>
      <c r="F63" s="5">
        <f>SUM(D63/E63)</f>
        <v>4.941259371853337</v>
      </c>
    </row>
    <row r="64" spans="2:3" ht="12.75">
      <c r="B64">
        <v>740</v>
      </c>
      <c r="C64">
        <v>880</v>
      </c>
    </row>
    <row r="65" spans="1:6" ht="12.75">
      <c r="A65">
        <f>SUM(A63+1)</f>
        <v>20</v>
      </c>
      <c r="B65">
        <v>718</v>
      </c>
      <c r="C65">
        <v>926</v>
      </c>
      <c r="D65" s="2">
        <f>SUM(SQRT((B65-B66)*(B65-B66)+(C65-C66)*(C65-C66)))</f>
        <v>458.3383030033602</v>
      </c>
      <c r="E65" s="2">
        <f>SUM(C21)</f>
        <v>92.05398510605997</v>
      </c>
      <c r="F65" s="5">
        <f>SUM(D65/E65)</f>
        <v>4.979016416022466</v>
      </c>
    </row>
    <row r="66" spans="2:3" ht="12.75">
      <c r="B66">
        <v>1175</v>
      </c>
      <c r="C66">
        <v>891</v>
      </c>
    </row>
    <row r="67" spans="1:6" ht="12.75">
      <c r="A67">
        <f>SUM(A65+1)</f>
        <v>21</v>
      </c>
      <c r="B67">
        <v>744</v>
      </c>
      <c r="C67">
        <v>960</v>
      </c>
      <c r="D67" s="2">
        <f>SUM(SQRT((B67-B68)*(B67-B68)+(C67-C68)*(C67-C68)))</f>
        <v>455.9232391532592</v>
      </c>
      <c r="E67" s="2">
        <f>SUM(C21)</f>
        <v>92.05398510605997</v>
      </c>
      <c r="F67" s="5">
        <f>SUM(D67/E67)</f>
        <v>4.952781116732398</v>
      </c>
    </row>
    <row r="68" spans="2:3" ht="12.75">
      <c r="B68">
        <v>1199</v>
      </c>
      <c r="C68">
        <v>931</v>
      </c>
    </row>
    <row r="69" spans="1:6" ht="12.75">
      <c r="A69">
        <f>SUM(A67+1)</f>
        <v>22</v>
      </c>
      <c r="B69">
        <v>1182</v>
      </c>
      <c r="C69">
        <v>972</v>
      </c>
      <c r="D69" s="2">
        <f>SUM(SQRT((B69-B70)*(B69-B70)+(C69-C70)*(C69-C70)))</f>
        <v>459.6803237033319</v>
      </c>
      <c r="E69" s="2">
        <f>SUM(C21)</f>
        <v>92.05398510605997</v>
      </c>
      <c r="F69" s="5">
        <f>SUM(D69/E69)</f>
        <v>4.993595042883927</v>
      </c>
    </row>
    <row r="70" spans="2:3" ht="12.75">
      <c r="B70">
        <v>723</v>
      </c>
      <c r="C70">
        <v>997</v>
      </c>
    </row>
    <row r="71" spans="1:6" ht="12.75">
      <c r="A71">
        <f>SUM(A69+1)</f>
        <v>23</v>
      </c>
      <c r="B71">
        <v>747</v>
      </c>
      <c r="C71">
        <v>1039</v>
      </c>
      <c r="D71" s="2">
        <f>SUM(SQRT((B71-B72)*(B71-B72)+(C71-C72)*(C71-C72)))</f>
        <v>463.786588853106</v>
      </c>
      <c r="E71" s="2">
        <f>SUM(C21)</f>
        <v>92.05398510605997</v>
      </c>
      <c r="F71" s="5">
        <f>SUM(D71/E71)</f>
        <v>5.038202184498091</v>
      </c>
    </row>
    <row r="72" spans="2:3" ht="12.75">
      <c r="B72">
        <v>1210</v>
      </c>
      <c r="C72">
        <v>1012</v>
      </c>
    </row>
    <row r="73" spans="1:6" ht="12.75">
      <c r="A73">
        <f>SUM(A71+1)</f>
        <v>24</v>
      </c>
      <c r="B73">
        <v>1190</v>
      </c>
      <c r="C73">
        <v>1054</v>
      </c>
      <c r="D73" s="2">
        <f>SUM(SQRT((B73-B74)*(B73-B74)+(C73-C74)*(C73-C74)))</f>
        <v>465.72631448094063</v>
      </c>
      <c r="E73" s="2">
        <f>SUM(C21)</f>
        <v>92.05398510605997</v>
      </c>
      <c r="F73" s="5">
        <f>SUM(D73/E73)</f>
        <v>5.059273794006356</v>
      </c>
    </row>
    <row r="74" spans="2:3" ht="12.75">
      <c r="B74">
        <v>725</v>
      </c>
      <c r="C74">
        <v>1080</v>
      </c>
    </row>
    <row r="75" spans="1:6" ht="12.75">
      <c r="A75">
        <f>SUM(A73+1)</f>
        <v>25</v>
      </c>
      <c r="B75">
        <v>751</v>
      </c>
      <c r="C75">
        <v>1118</v>
      </c>
      <c r="D75" s="2">
        <f>SUM(SQRT((B75-B76)*(B75-B76)+(C75-C76)*(C75-C76)))</f>
        <v>464.72787736480797</v>
      </c>
      <c r="E75" s="2">
        <f>SUM(C21)</f>
        <v>92.05398510605997</v>
      </c>
      <c r="F75" s="5">
        <f>SUM(D75/E75)</f>
        <v>5.048427581156556</v>
      </c>
    </row>
    <row r="76" spans="2:3" ht="12.75">
      <c r="B76">
        <v>1215</v>
      </c>
      <c r="C76">
        <v>1092</v>
      </c>
    </row>
    <row r="77" spans="1:6" ht="12.75">
      <c r="A77">
        <f>SUM(A75+1)</f>
        <v>26</v>
      </c>
      <c r="B77">
        <v>1194</v>
      </c>
      <c r="C77">
        <v>1133</v>
      </c>
      <c r="D77" s="2">
        <f>SUM(SQRT((B77-B78)*(B77-B78)+(C77-C78)*(C77-C78)))</f>
        <v>464.6730033044743</v>
      </c>
      <c r="E77" s="2">
        <f>SUM(C21)</f>
        <v>92.05398510605997</v>
      </c>
      <c r="F77" s="5">
        <f>SUM(D77/E77)</f>
        <v>5.047831473771629</v>
      </c>
    </row>
    <row r="78" spans="2:3" ht="12.75">
      <c r="B78">
        <v>730</v>
      </c>
      <c r="C78">
        <v>1158</v>
      </c>
    </row>
    <row r="79" spans="1:6" ht="12.75">
      <c r="A79">
        <f>SUM(A77+1)</f>
        <v>27</v>
      </c>
      <c r="B79">
        <v>754</v>
      </c>
      <c r="C79">
        <v>1196</v>
      </c>
      <c r="D79" s="2">
        <f>SUM(SQRT((B79-B80)*(B79-B80)+(C79-C80)*(C79-C80)))</f>
        <v>466.47293597806936</v>
      </c>
      <c r="E79" s="2">
        <f>SUM(C21)</f>
        <v>92.05398510605997</v>
      </c>
      <c r="F79" s="5">
        <f>SUM(D79/E79)</f>
        <v>5.067384485751733</v>
      </c>
    </row>
    <row r="80" spans="2:3" ht="12.75">
      <c r="B80">
        <v>1220</v>
      </c>
      <c r="C80">
        <v>1175</v>
      </c>
    </row>
    <row r="81" spans="1:6" ht="12.75">
      <c r="A81">
        <f>SUM(A79+1)</f>
        <v>28</v>
      </c>
      <c r="B81">
        <v>1199</v>
      </c>
      <c r="C81">
        <v>1214</v>
      </c>
      <c r="D81" s="2">
        <f>SUM(SQRT((B81-B82)*(B81-B82)+(C81-C82)*(C81-C82)))</f>
        <v>464.6730033044743</v>
      </c>
      <c r="E81" s="2">
        <f>SUM(C21)</f>
        <v>92.05398510605997</v>
      </c>
      <c r="F81" s="5">
        <f>SUM(D81/E81)</f>
        <v>5.047831473771629</v>
      </c>
    </row>
    <row r="82" spans="2:3" ht="12.75">
      <c r="B82">
        <v>735</v>
      </c>
      <c r="C82">
        <v>1239</v>
      </c>
    </row>
    <row r="83" spans="1:6" ht="12.75">
      <c r="A83">
        <f>SUM(A81+1)</f>
        <v>29</v>
      </c>
      <c r="B83">
        <v>758</v>
      </c>
      <c r="C83">
        <v>1279</v>
      </c>
      <c r="D83" s="2">
        <f>SUM(SQRT((B83-B84)*(B83-B84)+(C83-C84)*(C83-C84)))</f>
        <v>467.6686861443687</v>
      </c>
      <c r="E83" s="2">
        <f>SUM(C21)</f>
        <v>92.05398510605997</v>
      </c>
      <c r="F83" s="5">
        <f>SUM(D83/E83)</f>
        <v>5.080374147904019</v>
      </c>
    </row>
    <row r="84" spans="2:3" ht="12.75">
      <c r="B84">
        <v>1225</v>
      </c>
      <c r="C84">
        <v>1254</v>
      </c>
    </row>
    <row r="85" spans="1:6" ht="12.75">
      <c r="A85">
        <f>SUM(A83+1)</f>
        <v>30</v>
      </c>
      <c r="B85">
        <v>1205</v>
      </c>
      <c r="C85">
        <v>1295</v>
      </c>
      <c r="D85" s="2">
        <f>SUM(SQRT((B85-B86)*(B85-B86)+(C85-C86)*(C85-C86)))</f>
        <v>468.667259364253</v>
      </c>
      <c r="E85" s="2">
        <f>SUM(C21)</f>
        <v>92.05398510605997</v>
      </c>
      <c r="F85" s="5">
        <f>SUM(D85/E85)</f>
        <v>5.091221839274836</v>
      </c>
    </row>
    <row r="86" spans="2:3" ht="12.75">
      <c r="B86">
        <v>737</v>
      </c>
      <c r="C86">
        <v>1320</v>
      </c>
    </row>
    <row r="87" spans="1:6" ht="12.75">
      <c r="A87">
        <f>SUM(A85+1)</f>
        <v>31</v>
      </c>
      <c r="B87">
        <v>714</v>
      </c>
      <c r="C87">
        <v>1364</v>
      </c>
      <c r="D87" s="2">
        <f>SUM(SQRT((B87-B88)*(B87-B88)+(C87-C88)*(C87-C88)))</f>
        <v>468.89764341485017</v>
      </c>
      <c r="E87" s="2">
        <f>SUM(C21)</f>
        <v>92.05398510605997</v>
      </c>
      <c r="F87" s="5">
        <f>SUM(D87/E87)</f>
        <v>5.09372454516347</v>
      </c>
    </row>
    <row r="88" spans="2:3" ht="12.75">
      <c r="B88">
        <v>1182</v>
      </c>
      <c r="C88">
        <v>1335</v>
      </c>
    </row>
    <row r="89" spans="1:6" ht="12.75">
      <c r="A89">
        <f>SUM(A87+1)</f>
        <v>32</v>
      </c>
      <c r="B89">
        <v>739</v>
      </c>
      <c r="C89">
        <v>1408</v>
      </c>
      <c r="D89" s="2">
        <f>SUM(SQRT((B89-B90)*(B89-B90)+(C89-C90)*(C89-C90)))</f>
        <v>473.22299183365976</v>
      </c>
      <c r="E89" s="2">
        <f>SUM(C21)</f>
        <v>92.05398510605997</v>
      </c>
      <c r="F89" s="5">
        <f>SUM(D89/E89)</f>
        <v>5.140711630120478</v>
      </c>
    </row>
    <row r="90" spans="2:3" ht="12.75">
      <c r="B90">
        <v>1211</v>
      </c>
      <c r="C90">
        <v>1374</v>
      </c>
    </row>
    <row r="91" spans="1:6" ht="12.75">
      <c r="A91">
        <f>SUM(A89+1)</f>
        <v>33</v>
      </c>
      <c r="B91">
        <v>1192</v>
      </c>
      <c r="C91">
        <v>1421</v>
      </c>
      <c r="D91" s="2">
        <f>SUM(SQRT((B91-B92)*(B91-B92)+(C91-C92)*(C91-C92)))</f>
        <v>475.0126314109973</v>
      </c>
      <c r="E91" s="2">
        <f>SUM(C21)</f>
        <v>92.05398510605997</v>
      </c>
      <c r="F91" s="5">
        <f>SUM(D91/E91)</f>
        <v>5.160152826232473</v>
      </c>
    </row>
    <row r="92" spans="2:3" ht="12.75">
      <c r="B92">
        <v>718</v>
      </c>
      <c r="C92">
        <v>1452</v>
      </c>
    </row>
    <row r="93" spans="1:6" ht="12.75">
      <c r="A93">
        <f>SUM(A91+1)</f>
        <v>34</v>
      </c>
      <c r="B93">
        <v>744</v>
      </c>
      <c r="C93">
        <v>1494</v>
      </c>
      <c r="D93" s="2">
        <f>SUM(SQRT((B93-B94)*(B93-B94)+(C93-C94)*(C93-C94)))</f>
        <v>476.14493591762584</v>
      </c>
      <c r="E93" s="2">
        <f>SUM(C21)</f>
        <v>92.05398510605997</v>
      </c>
      <c r="F93" s="5">
        <f>SUM(D93/E93)</f>
        <v>5.172453266081154</v>
      </c>
    </row>
    <row r="94" spans="2:3" ht="12.75">
      <c r="B94">
        <v>1219</v>
      </c>
      <c r="C94">
        <v>1461</v>
      </c>
    </row>
    <row r="95" spans="1:6" ht="12.75">
      <c r="A95">
        <f>SUM(A93+1)</f>
        <v>35</v>
      </c>
      <c r="B95">
        <v>1200</v>
      </c>
      <c r="C95">
        <v>1504</v>
      </c>
      <c r="D95" s="2">
        <f>SUM(SQRT((B95-B96)*(B95-B96)+(C95-C96)*(C95-C96)))</f>
        <v>480.4268935020187</v>
      </c>
      <c r="E95" s="2">
        <f>SUM(C21)</f>
        <v>92.05398510605997</v>
      </c>
      <c r="F95" s="5">
        <f>SUM(D95/E95)</f>
        <v>5.218968988126858</v>
      </c>
    </row>
    <row r="96" spans="2:3" ht="12.75">
      <c r="B96">
        <v>721</v>
      </c>
      <c r="C96">
        <v>1541</v>
      </c>
    </row>
    <row r="97" spans="2:6" ht="12.75">
      <c r="B97">
        <v>746</v>
      </c>
      <c r="C97">
        <v>1584</v>
      </c>
      <c r="D97" s="2">
        <f>SUM(SQRT((B97-B98)*(B97-B98)+(C97-C98)*(C97-C98)))</f>
        <v>481.6637831516918</v>
      </c>
      <c r="E97" s="2">
        <v>92.1</v>
      </c>
      <c r="F97" s="5">
        <f>SUM(D97/E97)</f>
        <v>5.229791348009683</v>
      </c>
    </row>
    <row r="98" spans="2:3" ht="12.75">
      <c r="B98">
        <v>1226</v>
      </c>
      <c r="C98">
        <v>1544</v>
      </c>
    </row>
    <row r="99" spans="2:6" ht="12.75">
      <c r="B99">
        <v>773</v>
      </c>
      <c r="C99">
        <v>1623</v>
      </c>
      <c r="D99" s="2">
        <f>SUM(SQRT((B99-B100)*(B99-B100)+(C99-C100)*(C99-C100)))</f>
        <v>480.3509133956133</v>
      </c>
      <c r="E99" s="2">
        <v>92.1</v>
      </c>
      <c r="F99" s="5">
        <f>SUM(D99/E99)</f>
        <v>5.215536518953456</v>
      </c>
    </row>
    <row r="100" spans="2:3" ht="12.75">
      <c r="B100">
        <v>1252</v>
      </c>
      <c r="C100">
        <v>1587</v>
      </c>
    </row>
    <row r="101" spans="2:6" ht="12.75">
      <c r="B101">
        <v>699</v>
      </c>
      <c r="C101">
        <v>1675</v>
      </c>
      <c r="D101" s="2">
        <f>SUM(SQRT((B101-B102)*(B101-B102)+(C101-C102)*(C101-C102)))</f>
        <v>484.19520856778416</v>
      </c>
      <c r="E101" s="2">
        <v>92.1</v>
      </c>
      <c r="F101" s="5">
        <f>SUM(D101/E101)</f>
        <v>5.257276965991142</v>
      </c>
    </row>
    <row r="102" spans="2:3" ht="12.75">
      <c r="B102">
        <v>1182</v>
      </c>
      <c r="C102">
        <v>1641</v>
      </c>
    </row>
    <row r="103" spans="5:8" ht="12.75">
      <c r="E103" s="3" t="s">
        <v>2</v>
      </c>
      <c r="F103" s="7">
        <f>AVERAGE(F27:F96)</f>
        <v>5.175717895974559</v>
      </c>
      <c r="G103" s="7" t="e">
        <f>AVERAGE(G27:G96)</f>
        <v>#DIV/0!</v>
      </c>
      <c r="H103" s="1" t="s">
        <v>18</v>
      </c>
    </row>
    <row r="104" spans="5:8" ht="12.75">
      <c r="E104" s="3" t="s">
        <v>3</v>
      </c>
      <c r="F104" s="7">
        <f>MAX(F27:F96)</f>
        <v>5.6435295369319824</v>
      </c>
      <c r="G104" s="7">
        <f>MAX(G27:G96)</f>
        <v>0</v>
      </c>
      <c r="H104" s="1" t="s">
        <v>18</v>
      </c>
    </row>
    <row r="105" spans="5:8" ht="12.75">
      <c r="E105" s="3" t="s">
        <v>4</v>
      </c>
      <c r="F105" s="7">
        <f>MIN(F27:F96)</f>
        <v>4.901562676096425</v>
      </c>
      <c r="G105" s="7">
        <f>MIN(G27:G96)</f>
        <v>0</v>
      </c>
      <c r="H105" s="1" t="s">
        <v>18</v>
      </c>
    </row>
    <row r="106" spans="5:8" ht="12.75">
      <c r="E106" s="3" t="s">
        <v>8</v>
      </c>
      <c r="F106" s="7">
        <f>MEDIAN(F27:F95)</f>
        <v>5.091221839274836</v>
      </c>
      <c r="G106" s="7" t="e">
        <f>MEDIAN(G27:G105)</f>
        <v>#DIV/0!</v>
      </c>
      <c r="H106" s="1" t="s">
        <v>18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DJH</dc:creator>
  <cp:keywords/>
  <dc:description/>
  <cp:lastModifiedBy>DJH</cp:lastModifiedBy>
  <dcterms:created xsi:type="dcterms:W3CDTF">2011-02-22T22:21:36Z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